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<sst xmlns="http://schemas.openxmlformats.org/spreadsheetml/2006/main" count="45" uniqueCount="27">
  <si>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</si>
  <si>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</si>
  <si>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</si>
  <si>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</si>
  <si>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</si>
  <si>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</si>
  <si>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</si>
  <si>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</si>
  <si>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цена, руб/кВт.ч.</t>
  </si>
  <si>
    <t>объем, кВт.ч</t>
  </si>
  <si>
    <t>период</t>
  </si>
  <si>
    <t>сентябрь</t>
  </si>
  <si>
    <t>октябрь</t>
  </si>
  <si>
    <t>ноябрь</t>
  </si>
  <si>
    <t>декабрь</t>
  </si>
  <si>
    <t>ИТОГО</t>
  </si>
  <si>
    <t>Фактически получено по инд.тарифу</t>
  </si>
  <si>
    <t xml:space="preserve">Стоимость без НДС </t>
  </si>
  <si>
    <t>нерегулируемая цена ИТОГО</t>
  </si>
  <si>
    <t xml:space="preserve"> цена (норматив)</t>
  </si>
  <si>
    <t xml:space="preserve"> цена (сверхнорматив)</t>
  </si>
  <si>
    <t>Ставка на оплату потерь, руб/МВт.ч.</t>
  </si>
  <si>
    <t>объем отпуска из сети, МВт.ч</t>
  </si>
  <si>
    <t>Гарантирующий поставщик - АО "Королевская электросеть СК" (Договор № 01-12-11 от 31.12.2011 г.)</t>
  </si>
  <si>
    <t>Гарантирующий поставщик - ПАО "Мосэнергосбыт" (Договор № 66-376 от 23.03.2015 г.)</t>
  </si>
  <si>
    <t>регулируемая цена утв. Комитетом по ценам и тарифам Московской области</t>
  </si>
  <si>
    <t>Затраты на покупку электрической энергии для компенсации технологических потерь АО "МСК Энерго" в 2018 году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</si>
</sst>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0.0%"/>
    <numFmt numFmtId="190" formatCode="0.00000"/>
    <numFmt numFmtId="191" formatCode="#,##0.00000"/>
    <numFmt numFmtId="192" formatCode="_-* #,##0.00000_р_._-;\-* #,##0.00000_р_._-;_-* &quot;-&quot;?????_р_._-;_-@_-"/>
    <numFmt numFmtId="193" formatCode="#,##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"/>
    <numFmt numFmtId="200" formatCode="#,##0.00000_ ;[Red]\-#,##0.00000\ "/>
    <numFmt numFmtId="201" formatCode="0.000000"/>
    <numFmt numFmtId="202" formatCode="#,##0_ ;[Red]\-#,##0\ "/>
    <numFmt numFmtId="203" formatCode="_-* #,##0.000_р_._-;\-* #,##0.000_р_._-;_-* &quot;-&quot;?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#,##0.0_ ;[Red]\-#,##0.0\ "/>
    <numFmt numFmtId="208" formatCode="#,##0.000_ ;[Red]\-#,##0.000\ "/>
    <numFmt numFmtId="209" formatCode="#,##0.0000_ ;[Red]\-#,##0.0000\ "/>
    <numFmt numFmtId="210" formatCode="#,##0.0000"/>
    <numFmt numFmtId="211" formatCode="#,##0.000"/>
    <numFmt numFmtId="212" formatCode="#,##0.0"/>
    <numFmt numFmtId="213" formatCode="0.0000000"/>
    <numFmt numFmtId="214" formatCode="0.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17"/>
      <name val="Times New Roman"/>
      <family val="1"/>
    </font>
    <font>
      <b/>
      <sz val="2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Times New Roman"/>
      <family val="1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4E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44" fillId="32" borderId="15" xfId="0" applyFont="1" applyFill="1" applyBorder="1" applyAlignment="1">
      <alignment horizontal="center" vertical="center" wrapText="1"/>
    </xf>
    <xf numFmtId="0" fontId="45" fillId="32" borderId="16" xfId="0" applyFont="1" applyFill="1" applyBorder="1" applyAlignment="1">
      <alignment horizontal="center" vertical="center" wrapText="1"/>
    </xf>
    <xf numFmtId="0" fontId="45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 wrapText="1"/>
    </xf>
    <xf numFmtId="190" fontId="1" fillId="32" borderId="23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190" fontId="1" fillId="32" borderId="17" xfId="0" applyNumberFormat="1" applyFont="1" applyFill="1" applyBorder="1" applyAlignment="1">
      <alignment horizontal="center" vertical="center" wrapText="1"/>
    </xf>
    <xf numFmtId="190" fontId="3" fillId="32" borderId="24" xfId="0" applyNumberFormat="1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190" fontId="1" fillId="32" borderId="24" xfId="0" applyNumberFormat="1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200" fontId="2" fillId="0" borderId="28" xfId="0" applyNumberFormat="1" applyFont="1" applyBorder="1" applyAlignment="1">
      <alignment/>
    </xf>
    <xf numFmtId="208" fontId="2" fillId="0" borderId="28" xfId="0" applyNumberFormat="1" applyFont="1" applyBorder="1" applyAlignment="1">
      <alignment/>
    </xf>
    <xf numFmtId="208" fontId="3" fillId="32" borderId="29" xfId="0" applyNumberFormat="1" applyFont="1" applyFill="1" applyBorder="1" applyAlignment="1">
      <alignment/>
    </xf>
    <xf numFmtId="190" fontId="1" fillId="32" borderId="29" xfId="0" applyNumberFormat="1" applyFont="1" applyFill="1" applyBorder="1" applyAlignment="1">
      <alignment/>
    </xf>
    <xf numFmtId="0" fontId="3" fillId="32" borderId="30" xfId="0" applyFont="1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 wrapText="1"/>
    </xf>
    <xf numFmtId="190" fontId="3" fillId="32" borderId="25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88" fontId="6" fillId="32" borderId="35" xfId="0" applyNumberFormat="1" applyFont="1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188" fontId="1" fillId="32" borderId="40" xfId="0" applyNumberFormat="1" applyFont="1" applyFill="1" applyBorder="1" applyAlignment="1">
      <alignment/>
    </xf>
    <xf numFmtId="3" fontId="1" fillId="32" borderId="35" xfId="0" applyNumberFormat="1" applyFont="1" applyFill="1" applyBorder="1" applyAlignment="1">
      <alignment/>
    </xf>
    <xf numFmtId="3" fontId="1" fillId="32" borderId="41" xfId="0" applyNumberFormat="1" applyFont="1" applyFill="1" applyBorder="1" applyAlignment="1">
      <alignment/>
    </xf>
    <xf numFmtId="190" fontId="1" fillId="32" borderId="42" xfId="0" applyNumberFormat="1" applyFont="1" applyFill="1" applyBorder="1" applyAlignment="1">
      <alignment/>
    </xf>
    <xf numFmtId="2" fontId="1" fillId="32" borderId="42" xfId="0" applyNumberFormat="1" applyFont="1" applyFill="1" applyBorder="1" applyAlignment="1">
      <alignment/>
    </xf>
    <xf numFmtId="188" fontId="1" fillId="32" borderId="43" xfId="0" applyNumberFormat="1" applyFont="1" applyFill="1" applyBorder="1" applyAlignment="1">
      <alignment/>
    </xf>
    <xf numFmtId="3" fontId="1" fillId="32" borderId="44" xfId="0" applyNumberFormat="1" applyFont="1" applyFill="1" applyBorder="1" applyAlignment="1">
      <alignment/>
    </xf>
    <xf numFmtId="188" fontId="1" fillId="32" borderId="45" xfId="0" applyNumberFormat="1" applyFont="1" applyFill="1" applyBorder="1" applyAlignment="1">
      <alignment/>
    </xf>
    <xf numFmtId="3" fontId="1" fillId="32" borderId="46" xfId="0" applyNumberFormat="1" applyFont="1" applyFill="1" applyBorder="1" applyAlignment="1">
      <alignment/>
    </xf>
    <xf numFmtId="190" fontId="1" fillId="32" borderId="47" xfId="0" applyNumberFormat="1" applyFont="1" applyFill="1" applyBorder="1" applyAlignment="1">
      <alignment/>
    </xf>
    <xf numFmtId="188" fontId="1" fillId="32" borderId="48" xfId="0" applyNumberFormat="1" applyFont="1" applyFill="1" applyBorder="1" applyAlignment="1">
      <alignment/>
    </xf>
    <xf numFmtId="201" fontId="1" fillId="32" borderId="42" xfId="0" applyNumberFormat="1" applyFont="1" applyFill="1" applyBorder="1" applyAlignment="1">
      <alignment/>
    </xf>
    <xf numFmtId="188" fontId="1" fillId="32" borderId="49" xfId="0" applyNumberFormat="1" applyFont="1" applyFill="1" applyBorder="1" applyAlignment="1">
      <alignment/>
    </xf>
    <xf numFmtId="188" fontId="1" fillId="32" borderId="50" xfId="0" applyNumberFormat="1" applyFont="1" applyFill="1" applyBorder="1" applyAlignment="1">
      <alignment/>
    </xf>
    <xf numFmtId="202" fontId="1" fillId="32" borderId="44" xfId="0" applyNumberFormat="1" applyFont="1" applyFill="1" applyBorder="1" applyAlignment="1">
      <alignment/>
    </xf>
    <xf numFmtId="202" fontId="1" fillId="32" borderId="41" xfId="60" applyNumberFormat="1" applyFont="1" applyFill="1" applyBorder="1" applyAlignment="1">
      <alignment/>
    </xf>
    <xf numFmtId="202" fontId="1" fillId="32" borderId="44" xfId="60" applyNumberFormat="1" applyFont="1" applyFill="1" applyBorder="1" applyAlignment="1">
      <alignment/>
    </xf>
    <xf numFmtId="202" fontId="1" fillId="32" borderId="46" xfId="0" applyNumberFormat="1" applyFont="1" applyFill="1" applyBorder="1" applyAlignment="1">
      <alignment/>
    </xf>
    <xf numFmtId="188" fontId="2" fillId="0" borderId="51" xfId="0" applyNumberFormat="1" applyFont="1" applyBorder="1" applyAlignment="1">
      <alignment/>
    </xf>
    <xf numFmtId="3" fontId="2" fillId="0" borderId="52" xfId="0" applyNumberFormat="1" applyFont="1" applyBorder="1" applyAlignment="1">
      <alignment horizontal="center" vertical="center"/>
    </xf>
    <xf numFmtId="191" fontId="2" fillId="0" borderId="53" xfId="0" applyNumberFormat="1" applyFont="1" applyBorder="1" applyAlignment="1">
      <alignment horizontal="center" vertical="center"/>
    </xf>
    <xf numFmtId="188" fontId="2" fillId="0" borderId="54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/>
    </xf>
    <xf numFmtId="190" fontId="2" fillId="0" borderId="28" xfId="0" applyNumberFormat="1" applyFont="1" applyBorder="1" applyAlignment="1">
      <alignment horizontal="center" vertical="center"/>
    </xf>
    <xf numFmtId="188" fontId="2" fillId="0" borderId="51" xfId="0" applyNumberFormat="1" applyFont="1" applyBorder="1" applyAlignment="1">
      <alignment horizontal="center" vertical="center"/>
    </xf>
    <xf numFmtId="191" fontId="2" fillId="0" borderId="56" xfId="0" applyNumberFormat="1" applyFont="1" applyBorder="1" applyAlignment="1">
      <alignment horizontal="center" vertical="center"/>
    </xf>
    <xf numFmtId="188" fontId="2" fillId="0" borderId="23" xfId="0" applyNumberFormat="1" applyFont="1" applyBorder="1" applyAlignment="1">
      <alignment horizontal="center" vertical="center"/>
    </xf>
    <xf numFmtId="3" fontId="2" fillId="0" borderId="57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0"/>
  <sheetViews>
    <sheetView tabSelected="1" zoomScalePageLayoutView="0" workbookViewId="0" topLeftCell="A1">
      <pane xSplit="1" ySplit="7" topLeftCell="N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30" sqref="P30"/>
    </sheetView>
  </sheetViews>
  <sheetFormatPr defaultColWidth="9.140625" defaultRowHeight="12.75"/>
  <cols>
    <col min="2" max="2" width="11.57421875" style="0" hidden="1" customWidth="1"/>
    <col min="3" max="3" width="12.7109375" style="0" hidden="1" customWidth="1"/>
    <col min="4" max="4" width="17.28125" style="0" hidden="1" customWidth="1"/>
    <col min="5" max="5" width="18.7109375" style="0" bestFit="1" customWidth="1"/>
    <col min="6" max="6" width="12.00390625" style="0" customWidth="1"/>
    <col min="7" max="7" width="18.00390625" style="0" bestFit="1" customWidth="1"/>
    <col min="8" max="8" width="10.421875" style="0" customWidth="1"/>
    <col min="9" max="10" width="12.00390625" style="0" customWidth="1"/>
    <col min="11" max="13" width="12.00390625" style="0" hidden="1" customWidth="1"/>
    <col min="14" max="14" width="14.421875" style="0" customWidth="1"/>
    <col min="15" max="15" width="12.00390625" style="0" customWidth="1"/>
    <col min="16" max="16" width="13.8515625" style="0" bestFit="1" customWidth="1"/>
    <col min="17" max="17" width="10.8515625" style="0" bestFit="1" customWidth="1"/>
    <col min="18" max="18" width="12.00390625" style="0" customWidth="1"/>
    <col min="19" max="19" width="13.8515625" style="0" bestFit="1" customWidth="1"/>
    <col min="20" max="21" width="12.00390625" style="0" customWidth="1"/>
    <col min="22" max="22" width="12.7109375" style="0" bestFit="1" customWidth="1"/>
  </cols>
  <sheetData>
    <row r="2" spans="1:22" s="3" customFormat="1" ht="12.75" customHeight="1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3" customFormat="1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ht="13.5" thickBot="1"/>
    <row r="5" spans="1:22" s="2" customFormat="1" ht="84" customHeight="1" thickBot="1">
      <c r="A5" s="35" t="s">
        <v>10</v>
      </c>
      <c r="B5" s="32" t="s">
        <v>25</v>
      </c>
      <c r="C5" s="5"/>
      <c r="D5" s="7"/>
      <c r="E5" s="10" t="s">
        <v>23</v>
      </c>
      <c r="F5" s="11"/>
      <c r="G5" s="11"/>
      <c r="H5" s="11"/>
      <c r="I5" s="11"/>
      <c r="J5" s="11"/>
      <c r="K5" s="11"/>
      <c r="L5" s="11"/>
      <c r="M5" s="12"/>
      <c r="N5" s="10" t="s">
        <v>24</v>
      </c>
      <c r="O5" s="11"/>
      <c r="P5" s="11"/>
      <c r="Q5" s="11"/>
      <c r="R5" s="11"/>
      <c r="S5" s="11"/>
      <c r="T5" s="11"/>
      <c r="U5" s="11"/>
      <c r="V5" s="12"/>
    </row>
    <row r="6" spans="1:22" s="1" customFormat="1" ht="12.75" customHeight="1" thickBot="1">
      <c r="A6" s="36"/>
      <c r="B6" s="33"/>
      <c r="C6" s="6"/>
      <c r="D6" s="42"/>
      <c r="E6" s="14" t="s">
        <v>18</v>
      </c>
      <c r="F6" s="15"/>
      <c r="G6" s="17"/>
      <c r="H6" s="14" t="s">
        <v>19</v>
      </c>
      <c r="I6" s="15"/>
      <c r="J6" s="17"/>
      <c r="K6" s="8" t="s">
        <v>20</v>
      </c>
      <c r="L6" s="9"/>
      <c r="M6" s="13"/>
      <c r="N6" s="14" t="s">
        <v>18</v>
      </c>
      <c r="O6" s="15"/>
      <c r="P6" s="16"/>
      <c r="Q6" s="15" t="s">
        <v>19</v>
      </c>
      <c r="R6" s="15"/>
      <c r="S6" s="16"/>
      <c r="T6" s="15" t="s">
        <v>20</v>
      </c>
      <c r="U6" s="15"/>
      <c r="V6" s="17"/>
    </row>
    <row r="7" spans="1:22" s="1" customFormat="1" ht="51.75" thickBot="1">
      <c r="A7" s="37"/>
      <c r="B7" s="34" t="s">
        <v>21</v>
      </c>
      <c r="C7" s="23" t="s">
        <v>22</v>
      </c>
      <c r="D7" s="43" t="s">
        <v>16</v>
      </c>
      <c r="E7" s="21" t="s">
        <v>9</v>
      </c>
      <c r="F7" s="19" t="s">
        <v>8</v>
      </c>
      <c r="G7" s="21" t="s">
        <v>17</v>
      </c>
      <c r="H7" s="21" t="s">
        <v>9</v>
      </c>
      <c r="I7" s="19" t="s">
        <v>8</v>
      </c>
      <c r="J7" s="21" t="s">
        <v>17</v>
      </c>
      <c r="K7" s="24" t="s">
        <v>9</v>
      </c>
      <c r="L7" s="25" t="s">
        <v>8</v>
      </c>
      <c r="M7" s="26" t="s">
        <v>17</v>
      </c>
      <c r="N7" s="21" t="s">
        <v>9</v>
      </c>
      <c r="O7" s="19" t="s">
        <v>8</v>
      </c>
      <c r="P7" s="20" t="s">
        <v>17</v>
      </c>
      <c r="Q7" s="21" t="s">
        <v>9</v>
      </c>
      <c r="R7" s="19" t="s">
        <v>8</v>
      </c>
      <c r="S7" s="20" t="s">
        <v>17</v>
      </c>
      <c r="T7" s="21" t="s">
        <v>9</v>
      </c>
      <c r="U7" s="22" t="s">
        <v>8</v>
      </c>
      <c r="V7" s="18" t="s">
        <v>17</v>
      </c>
    </row>
    <row r="8" spans="1:22" s="1" customFormat="1" ht="12.75">
      <c r="A8" s="39" t="s">
        <v>0</v>
      </c>
      <c r="B8" s="38"/>
      <c r="C8" s="30"/>
      <c r="D8" s="44">
        <f aca="true" t="shared" si="0" ref="D8:D19">B8*C8</f>
        <v>0</v>
      </c>
      <c r="E8" s="46">
        <f>H8+K8</f>
        <v>8053</v>
      </c>
      <c r="F8" s="47">
        <f>IF(E8=0,0,G8/E8)</f>
        <v>3.9</v>
      </c>
      <c r="G8" s="49">
        <f>J8+M8</f>
        <v>31406.7</v>
      </c>
      <c r="H8" s="59">
        <v>8053</v>
      </c>
      <c r="I8" s="48">
        <v>3.9</v>
      </c>
      <c r="J8" s="49">
        <f>H8*I8</f>
        <v>31406.7</v>
      </c>
      <c r="K8" s="45"/>
      <c r="L8" s="31"/>
      <c r="M8" s="44">
        <f>K8*L8</f>
        <v>0</v>
      </c>
      <c r="N8" s="46">
        <f>Q8+T8</f>
        <v>9145107</v>
      </c>
      <c r="O8" s="47">
        <f>IF(N8=0,0,P8/N8)</f>
        <v>2.25445</v>
      </c>
      <c r="P8" s="56">
        <f>S8+V8</f>
        <v>20617186.47615</v>
      </c>
      <c r="Q8" s="59">
        <v>9145107</v>
      </c>
      <c r="R8" s="47">
        <v>2.25445</v>
      </c>
      <c r="S8" s="49">
        <f>Q8*R8</f>
        <v>20617186.47615</v>
      </c>
      <c r="T8" s="46"/>
      <c r="U8" s="55"/>
      <c r="V8" s="49">
        <f>T8*U8</f>
        <v>0</v>
      </c>
    </row>
    <row r="9" spans="1:22" s="1" customFormat="1" ht="12.75">
      <c r="A9" s="40" t="s">
        <v>1</v>
      </c>
      <c r="B9" s="38"/>
      <c r="C9" s="30"/>
      <c r="D9" s="44">
        <f t="shared" si="0"/>
        <v>0</v>
      </c>
      <c r="E9" s="50">
        <f aca="true" t="shared" si="1" ref="E9:E16">H9+K9</f>
        <v>257</v>
      </c>
      <c r="F9" s="31">
        <f>IF(E9=0,0,G9/E9)</f>
        <v>1.939</v>
      </c>
      <c r="G9" s="51">
        <f>J9+M9</f>
        <v>498.32300000000004</v>
      </c>
      <c r="H9" s="58">
        <v>257</v>
      </c>
      <c r="I9" s="31">
        <v>1.939</v>
      </c>
      <c r="J9" s="51">
        <f aca="true" t="shared" si="2" ref="J9:J19">H9*I9</f>
        <v>498.32300000000004</v>
      </c>
      <c r="K9" s="45"/>
      <c r="L9" s="31"/>
      <c r="M9" s="44">
        <f aca="true" t="shared" si="3" ref="M9:M19">K9*L9</f>
        <v>0</v>
      </c>
      <c r="N9" s="50">
        <f aca="true" t="shared" si="4" ref="N9:N19">Q9+T9</f>
        <v>6697619</v>
      </c>
      <c r="O9" s="31">
        <f>IF(N9=0,0,P9/N9)</f>
        <v>2.34254</v>
      </c>
      <c r="P9" s="44">
        <f aca="true" t="shared" si="5" ref="P9:P17">S9+V9</f>
        <v>15689440.41226</v>
      </c>
      <c r="Q9" s="58">
        <v>6697619</v>
      </c>
      <c r="R9" s="31">
        <v>2.34254</v>
      </c>
      <c r="S9" s="51">
        <f aca="true" t="shared" si="6" ref="S9:S19">Q9*R9</f>
        <v>15689440.41226</v>
      </c>
      <c r="T9" s="58"/>
      <c r="U9" s="31"/>
      <c r="V9" s="51">
        <f aca="true" t="shared" si="7" ref="V9:V19">T9*U9</f>
        <v>0</v>
      </c>
    </row>
    <row r="10" spans="1:22" s="1" customFormat="1" ht="12.75">
      <c r="A10" s="40" t="s">
        <v>2</v>
      </c>
      <c r="B10" s="38"/>
      <c r="C10" s="30"/>
      <c r="D10" s="44">
        <f t="shared" si="0"/>
        <v>0</v>
      </c>
      <c r="E10" s="50">
        <f t="shared" si="1"/>
        <v>4595</v>
      </c>
      <c r="F10" s="31">
        <f aca="true" t="shared" si="8" ref="F10:F20">IF(E10=0,0,G10/E10)</f>
        <v>0.09</v>
      </c>
      <c r="G10" s="51">
        <f>J10+M10</f>
        <v>413.55</v>
      </c>
      <c r="H10" s="58">
        <v>4595</v>
      </c>
      <c r="I10" s="31">
        <v>0.09</v>
      </c>
      <c r="J10" s="51">
        <f t="shared" si="2"/>
        <v>413.55</v>
      </c>
      <c r="K10" s="45"/>
      <c r="L10" s="31"/>
      <c r="M10" s="44">
        <f t="shared" si="3"/>
        <v>0</v>
      </c>
      <c r="N10" s="50">
        <f t="shared" si="4"/>
        <v>15208730</v>
      </c>
      <c r="O10" s="31">
        <f aca="true" t="shared" si="9" ref="O10:O20">IF(N10=0,0,P10/N10)</f>
        <v>2.160162462296326</v>
      </c>
      <c r="P10" s="44">
        <f t="shared" si="5"/>
        <v>32853327.6452</v>
      </c>
      <c r="Q10" s="58">
        <v>12648000</v>
      </c>
      <c r="R10" s="31">
        <v>2.1563</v>
      </c>
      <c r="S10" s="51">
        <f t="shared" si="6"/>
        <v>27272882.4</v>
      </c>
      <c r="T10" s="50">
        <v>2560730</v>
      </c>
      <c r="U10" s="31">
        <v>2.17924</v>
      </c>
      <c r="V10" s="51">
        <f t="shared" si="7"/>
        <v>5580445.2452</v>
      </c>
    </row>
    <row r="11" spans="1:22" s="1" customFormat="1" ht="12.75">
      <c r="A11" s="40" t="s">
        <v>3</v>
      </c>
      <c r="B11" s="38"/>
      <c r="C11" s="30"/>
      <c r="D11" s="44">
        <f t="shared" si="0"/>
        <v>0</v>
      </c>
      <c r="E11" s="50">
        <f t="shared" si="1"/>
        <v>1492</v>
      </c>
      <c r="F11" s="31">
        <f t="shared" si="8"/>
        <v>0.13002</v>
      </c>
      <c r="G11" s="51">
        <f>J11+M11</f>
        <v>193.98984</v>
      </c>
      <c r="H11" s="60">
        <v>1492</v>
      </c>
      <c r="I11" s="31">
        <v>0.13002</v>
      </c>
      <c r="J11" s="51">
        <f t="shared" si="2"/>
        <v>193.98984</v>
      </c>
      <c r="K11" s="45"/>
      <c r="L11" s="31"/>
      <c r="M11" s="44">
        <f t="shared" si="3"/>
        <v>0</v>
      </c>
      <c r="N11" s="50">
        <f t="shared" si="4"/>
        <v>0</v>
      </c>
      <c r="O11" s="31">
        <f t="shared" si="9"/>
        <v>0</v>
      </c>
      <c r="P11" s="44">
        <f t="shared" si="5"/>
        <v>0</v>
      </c>
      <c r="Q11" s="60">
        <v>0</v>
      </c>
      <c r="R11" s="31">
        <v>0</v>
      </c>
      <c r="S11" s="51">
        <f t="shared" si="6"/>
        <v>0</v>
      </c>
      <c r="T11" s="50"/>
      <c r="U11" s="31"/>
      <c r="V11" s="51">
        <f t="shared" si="7"/>
        <v>0</v>
      </c>
    </row>
    <row r="12" spans="1:22" s="1" customFormat="1" ht="12.75">
      <c r="A12" s="40" t="s">
        <v>4</v>
      </c>
      <c r="B12" s="38"/>
      <c r="C12" s="30"/>
      <c r="D12" s="44">
        <f t="shared" si="0"/>
        <v>0</v>
      </c>
      <c r="E12" s="50">
        <f t="shared" si="1"/>
        <v>1118</v>
      </c>
      <c r="F12" s="31">
        <f t="shared" si="8"/>
        <v>0.13002</v>
      </c>
      <c r="G12" s="51">
        <f aca="true" t="shared" si="10" ref="G12:G17">J12+M12</f>
        <v>145.36236</v>
      </c>
      <c r="H12" s="58">
        <v>1118</v>
      </c>
      <c r="I12" s="31">
        <v>0.13002</v>
      </c>
      <c r="J12" s="51">
        <f t="shared" si="2"/>
        <v>145.36236</v>
      </c>
      <c r="K12" s="45"/>
      <c r="L12" s="31"/>
      <c r="M12" s="44">
        <f t="shared" si="3"/>
        <v>0</v>
      </c>
      <c r="N12" s="50">
        <f t="shared" si="4"/>
        <v>5867633</v>
      </c>
      <c r="O12" s="31">
        <f t="shared" si="9"/>
        <v>2.0671</v>
      </c>
      <c r="P12" s="44">
        <f t="shared" si="5"/>
        <v>12128984.1743</v>
      </c>
      <c r="Q12" s="58">
        <v>5867633</v>
      </c>
      <c r="R12" s="31">
        <v>2.0671</v>
      </c>
      <c r="S12" s="51">
        <f t="shared" si="6"/>
        <v>12128984.1743</v>
      </c>
      <c r="T12" s="50">
        <v>0</v>
      </c>
      <c r="U12" s="31">
        <v>0</v>
      </c>
      <c r="V12" s="51">
        <f t="shared" si="7"/>
        <v>0</v>
      </c>
    </row>
    <row r="13" spans="1:22" s="1" customFormat="1" ht="12.75">
      <c r="A13" s="40" t="s">
        <v>5</v>
      </c>
      <c r="B13" s="38"/>
      <c r="C13" s="30"/>
      <c r="D13" s="44">
        <f t="shared" si="0"/>
        <v>0</v>
      </c>
      <c r="E13" s="50">
        <f t="shared" si="1"/>
        <v>2317</v>
      </c>
      <c r="F13" s="31">
        <f t="shared" si="8"/>
        <v>0.11</v>
      </c>
      <c r="G13" s="51">
        <f t="shared" si="10"/>
        <v>254.87</v>
      </c>
      <c r="H13" s="58">
        <v>2317</v>
      </c>
      <c r="I13" s="31">
        <v>0.11</v>
      </c>
      <c r="J13" s="51">
        <f t="shared" si="2"/>
        <v>254.87</v>
      </c>
      <c r="K13" s="45"/>
      <c r="L13" s="31"/>
      <c r="M13" s="44">
        <f t="shared" si="3"/>
        <v>0</v>
      </c>
      <c r="N13" s="50">
        <f t="shared" si="4"/>
        <v>778340</v>
      </c>
      <c r="O13" s="31">
        <f t="shared" si="9"/>
        <v>2.10706</v>
      </c>
      <c r="P13" s="44">
        <f t="shared" si="5"/>
        <v>1640009.0804</v>
      </c>
      <c r="Q13" s="58">
        <v>778340</v>
      </c>
      <c r="R13" s="31">
        <v>2.10706</v>
      </c>
      <c r="S13" s="51">
        <f t="shared" si="6"/>
        <v>1640009.0804</v>
      </c>
      <c r="T13" s="50"/>
      <c r="U13" s="31"/>
      <c r="V13" s="51">
        <f t="shared" si="7"/>
        <v>0</v>
      </c>
    </row>
    <row r="14" spans="1:22" s="1" customFormat="1" ht="12.75">
      <c r="A14" s="40" t="s">
        <v>6</v>
      </c>
      <c r="B14" s="38"/>
      <c r="C14" s="30"/>
      <c r="D14" s="44">
        <f t="shared" si="0"/>
        <v>0</v>
      </c>
      <c r="E14" s="50">
        <f t="shared" si="1"/>
        <v>5446</v>
      </c>
      <c r="F14" s="31">
        <f t="shared" si="8"/>
        <v>0.2</v>
      </c>
      <c r="G14" s="51">
        <f t="shared" si="10"/>
        <v>1089.2</v>
      </c>
      <c r="H14" s="58">
        <v>5446</v>
      </c>
      <c r="I14" s="31">
        <v>0.2</v>
      </c>
      <c r="J14" s="51">
        <f t="shared" si="2"/>
        <v>1089.2</v>
      </c>
      <c r="K14" s="45"/>
      <c r="L14" s="31"/>
      <c r="M14" s="44">
        <f t="shared" si="3"/>
        <v>0</v>
      </c>
      <c r="N14" s="50">
        <f t="shared" si="4"/>
        <v>10221193</v>
      </c>
      <c r="O14" s="31">
        <f t="shared" si="9"/>
        <v>2.2853364774924025</v>
      </c>
      <c r="P14" s="44">
        <f t="shared" si="5"/>
        <v>23358865.20639</v>
      </c>
      <c r="Q14" s="58">
        <v>5370100</v>
      </c>
      <c r="R14" s="31">
        <v>2.31705</v>
      </c>
      <c r="S14" s="51">
        <f t="shared" si="6"/>
        <v>12442790.205</v>
      </c>
      <c r="T14" s="50">
        <v>4851093</v>
      </c>
      <c r="U14" s="31">
        <v>2.25023</v>
      </c>
      <c r="V14" s="51">
        <f t="shared" si="7"/>
        <v>10916075.00139</v>
      </c>
    </row>
    <row r="15" spans="1:22" s="1" customFormat="1" ht="12.75">
      <c r="A15" s="40" t="s">
        <v>7</v>
      </c>
      <c r="B15" s="38"/>
      <c r="C15" s="30"/>
      <c r="D15" s="44">
        <f t="shared" si="0"/>
        <v>0</v>
      </c>
      <c r="E15" s="50">
        <f t="shared" si="1"/>
        <v>1128</v>
      </c>
      <c r="F15" s="31">
        <f t="shared" si="8"/>
        <v>0.19</v>
      </c>
      <c r="G15" s="51">
        <f>J15+M15</f>
        <v>214.32</v>
      </c>
      <c r="H15" s="58">
        <v>1128</v>
      </c>
      <c r="I15" s="31">
        <v>0.19</v>
      </c>
      <c r="J15" s="51">
        <f t="shared" si="2"/>
        <v>214.32</v>
      </c>
      <c r="K15" s="45"/>
      <c r="L15" s="31"/>
      <c r="M15" s="44">
        <f t="shared" si="3"/>
        <v>0</v>
      </c>
      <c r="N15" s="50">
        <f t="shared" si="4"/>
        <v>6896176</v>
      </c>
      <c r="O15" s="31">
        <f t="shared" si="9"/>
        <v>2.419016493975792</v>
      </c>
      <c r="P15" s="44">
        <f t="shared" si="5"/>
        <v>16681963.489360001</v>
      </c>
      <c r="Q15" s="58">
        <v>6853500</v>
      </c>
      <c r="R15" s="31">
        <v>2.41943</v>
      </c>
      <c r="S15" s="51">
        <f t="shared" si="6"/>
        <v>16581563.505</v>
      </c>
      <c r="T15" s="50">
        <v>42676</v>
      </c>
      <c r="U15" s="31">
        <v>2.35261</v>
      </c>
      <c r="V15" s="51">
        <f t="shared" si="7"/>
        <v>100399.98435999999</v>
      </c>
    </row>
    <row r="16" spans="1:22" s="1" customFormat="1" ht="12.75">
      <c r="A16" s="40" t="s">
        <v>11</v>
      </c>
      <c r="B16" s="38"/>
      <c r="C16" s="30"/>
      <c r="D16" s="44">
        <f>B16*C16</f>
        <v>0</v>
      </c>
      <c r="E16" s="50">
        <f t="shared" si="1"/>
        <v>7262</v>
      </c>
      <c r="F16" s="31">
        <f t="shared" si="8"/>
        <v>0.2</v>
      </c>
      <c r="G16" s="51">
        <f t="shared" si="10"/>
        <v>1452.4</v>
      </c>
      <c r="H16" s="58">
        <v>7262</v>
      </c>
      <c r="I16" s="31">
        <v>0.2</v>
      </c>
      <c r="J16" s="51">
        <f t="shared" si="2"/>
        <v>1452.4</v>
      </c>
      <c r="K16" s="45"/>
      <c r="L16" s="31"/>
      <c r="M16" s="44">
        <f t="shared" si="3"/>
        <v>0</v>
      </c>
      <c r="N16" s="50">
        <f t="shared" si="4"/>
        <v>11079744</v>
      </c>
      <c r="O16" s="31">
        <f t="shared" si="9"/>
        <v>2.78709</v>
      </c>
      <c r="P16" s="44">
        <f t="shared" si="5"/>
        <v>30880243.70496</v>
      </c>
      <c r="Q16" s="58">
        <v>11079744</v>
      </c>
      <c r="R16" s="31">
        <v>2.78709</v>
      </c>
      <c r="S16" s="51">
        <f t="shared" si="6"/>
        <v>30880243.70496</v>
      </c>
      <c r="T16" s="50"/>
      <c r="U16" s="31"/>
      <c r="V16" s="51">
        <f t="shared" si="7"/>
        <v>0</v>
      </c>
    </row>
    <row r="17" spans="1:22" s="1" customFormat="1" ht="12.75">
      <c r="A17" s="40" t="s">
        <v>12</v>
      </c>
      <c r="B17" s="38"/>
      <c r="C17" s="30"/>
      <c r="D17" s="44">
        <f t="shared" si="0"/>
        <v>0</v>
      </c>
      <c r="E17" s="50">
        <f>H17+K17</f>
        <v>0</v>
      </c>
      <c r="F17" s="31">
        <f t="shared" si="8"/>
        <v>0</v>
      </c>
      <c r="G17" s="51">
        <f t="shared" si="10"/>
        <v>0</v>
      </c>
      <c r="H17" s="58"/>
      <c r="I17" s="31"/>
      <c r="J17" s="51">
        <f t="shared" si="2"/>
        <v>0</v>
      </c>
      <c r="K17" s="45"/>
      <c r="L17" s="31"/>
      <c r="M17" s="44">
        <f t="shared" si="3"/>
        <v>0</v>
      </c>
      <c r="N17" s="50">
        <f>Q17+T17</f>
        <v>16242455</v>
      </c>
      <c r="O17" s="31">
        <f t="shared" si="9"/>
        <v>2.682539008028651</v>
      </c>
      <c r="P17" s="44">
        <f t="shared" si="5"/>
        <v>43571019.12365</v>
      </c>
      <c r="Q17" s="58">
        <v>14416700</v>
      </c>
      <c r="R17" s="31">
        <v>2.69005</v>
      </c>
      <c r="S17" s="51">
        <f t="shared" si="6"/>
        <v>38781643.835</v>
      </c>
      <c r="T17" s="50">
        <v>1825755</v>
      </c>
      <c r="U17" s="31">
        <v>2.62323</v>
      </c>
      <c r="V17" s="51">
        <f t="shared" si="7"/>
        <v>4789375.28865</v>
      </c>
    </row>
    <row r="18" spans="1:22" s="1" customFormat="1" ht="12.75">
      <c r="A18" s="40" t="s">
        <v>13</v>
      </c>
      <c r="B18" s="38"/>
      <c r="C18" s="30"/>
      <c r="D18" s="44">
        <f t="shared" si="0"/>
        <v>0</v>
      </c>
      <c r="E18" s="50">
        <f>H18+K18</f>
        <v>0</v>
      </c>
      <c r="F18" s="31">
        <f t="shared" si="8"/>
        <v>0</v>
      </c>
      <c r="G18" s="51">
        <f>J18+M18</f>
        <v>0</v>
      </c>
      <c r="H18" s="58"/>
      <c r="I18" s="31"/>
      <c r="J18" s="51">
        <f t="shared" si="2"/>
        <v>0</v>
      </c>
      <c r="K18" s="45"/>
      <c r="L18" s="31"/>
      <c r="M18" s="44">
        <f t="shared" si="3"/>
        <v>0</v>
      </c>
      <c r="N18" s="50">
        <f t="shared" si="4"/>
        <v>17758430</v>
      </c>
      <c r="O18" s="31">
        <f t="shared" si="9"/>
        <v>2.61991087154664</v>
      </c>
      <c r="P18" s="44">
        <f>S18+V18</f>
        <v>46525503.8186</v>
      </c>
      <c r="Q18" s="58">
        <v>17511500</v>
      </c>
      <c r="R18" s="31">
        <v>2.62084</v>
      </c>
      <c r="S18" s="51">
        <f t="shared" si="6"/>
        <v>45894839.66</v>
      </c>
      <c r="T18" s="50">
        <v>246930</v>
      </c>
      <c r="U18" s="31">
        <v>2.55402</v>
      </c>
      <c r="V18" s="51">
        <f t="shared" si="7"/>
        <v>630664.1586</v>
      </c>
    </row>
    <row r="19" spans="1:22" s="1" customFormat="1" ht="13.5" thickBot="1">
      <c r="A19" s="41" t="s">
        <v>14</v>
      </c>
      <c r="B19" s="38"/>
      <c r="C19" s="30"/>
      <c r="D19" s="44">
        <f t="shared" si="0"/>
        <v>0</v>
      </c>
      <c r="E19" s="52">
        <f>H19+K19</f>
        <v>0</v>
      </c>
      <c r="F19" s="53">
        <f t="shared" si="8"/>
        <v>0</v>
      </c>
      <c r="G19" s="54">
        <f>J19+M19</f>
        <v>0</v>
      </c>
      <c r="H19" s="61"/>
      <c r="I19" s="53"/>
      <c r="J19" s="54">
        <f t="shared" si="2"/>
        <v>0</v>
      </c>
      <c r="K19" s="45"/>
      <c r="L19" s="31"/>
      <c r="M19" s="44">
        <f t="shared" si="3"/>
        <v>0</v>
      </c>
      <c r="N19" s="52">
        <f t="shared" si="4"/>
        <v>46171565</v>
      </c>
      <c r="O19" s="53">
        <f t="shared" si="9"/>
        <v>2.380573234709501</v>
      </c>
      <c r="P19" s="57">
        <f>S19+V19</f>
        <v>109914791.84365</v>
      </c>
      <c r="Q19" s="61">
        <v>21671500</v>
      </c>
      <c r="R19" s="53">
        <v>2.41603</v>
      </c>
      <c r="S19" s="54">
        <f t="shared" si="6"/>
        <v>52358994.145</v>
      </c>
      <c r="T19" s="52">
        <v>24500065</v>
      </c>
      <c r="U19" s="53">
        <v>2.34921</v>
      </c>
      <c r="V19" s="54">
        <f t="shared" si="7"/>
        <v>57555797.698649995</v>
      </c>
    </row>
    <row r="20" spans="1:22" s="2" customFormat="1" ht="13.5" thickBot="1">
      <c r="A20" s="27" t="s">
        <v>15</v>
      </c>
      <c r="B20" s="28">
        <f>IF(D20=0,0,D20/C20)</f>
        <v>0</v>
      </c>
      <c r="C20" s="29">
        <f>SUM(C8:C19)</f>
        <v>0</v>
      </c>
      <c r="D20" s="62">
        <f>SUM(D8:D19)</f>
        <v>0</v>
      </c>
      <c r="E20" s="63">
        <f>SUM(E8:E19)</f>
        <v>31668</v>
      </c>
      <c r="F20" s="64">
        <f t="shared" si="8"/>
        <v>1.1263330554502968</v>
      </c>
      <c r="G20" s="65">
        <f>SUM(G8:G19)</f>
        <v>35668.7152</v>
      </c>
      <c r="H20" s="63">
        <f>SUM(H8:H19)</f>
        <v>31668</v>
      </c>
      <c r="I20" s="64">
        <f>IF(H20=0,0,J20/H20)</f>
        <v>1.1263330554502968</v>
      </c>
      <c r="J20" s="65">
        <f>SUM(J8:J19)</f>
        <v>35668.7152</v>
      </c>
      <c r="K20" s="66">
        <f>SUM(K8:K19)</f>
        <v>0</v>
      </c>
      <c r="L20" s="67">
        <f>IF(M20=0,0,M20/K20)</f>
        <v>0</v>
      </c>
      <c r="M20" s="68">
        <f>SUM(M8:M19)</f>
        <v>0</v>
      </c>
      <c r="N20" s="63">
        <f>SUM(N8:N19)</f>
        <v>146066992</v>
      </c>
      <c r="O20" s="64">
        <f t="shared" si="9"/>
        <v>2.4225961672088103</v>
      </c>
      <c r="P20" s="65">
        <f>SUM(P8:P19)</f>
        <v>353861334.97492</v>
      </c>
      <c r="Q20" s="63">
        <f>SUM(Q8:Q19)</f>
        <v>112039743</v>
      </c>
      <c r="R20" s="69">
        <f>IF(Q20=0,0,S20/Q20)</f>
        <v>2.448136440281463</v>
      </c>
      <c r="S20" s="70">
        <f>SUM(S8:S19)</f>
        <v>274288577.59806997</v>
      </c>
      <c r="T20" s="71">
        <f>SUM(T8:T19)</f>
        <v>34027249</v>
      </c>
      <c r="U20" s="64">
        <f>IF(T20=0,0,V20/T20)</f>
        <v>2.3385010459367432</v>
      </c>
      <c r="V20" s="65">
        <f>SUM(V8:V19)</f>
        <v>79572757.37685</v>
      </c>
    </row>
  </sheetData>
  <sheetProtection/>
  <mergeCells count="11">
    <mergeCell ref="N6:P6"/>
    <mergeCell ref="Q6:S6"/>
    <mergeCell ref="T6:V6"/>
    <mergeCell ref="A2:V3"/>
    <mergeCell ref="A5:A7"/>
    <mergeCell ref="B5:D6"/>
    <mergeCell ref="E5:M5"/>
    <mergeCell ref="N5:V5"/>
    <mergeCell ref="E6:G6"/>
    <mergeCell ref="H6:J6"/>
    <mergeCell ref="K6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Гаврилова Ирина Васильевна</cp:lastModifiedBy>
  <cp:lastPrinted>2018-02-07T14:35:21Z</cp:lastPrinted>
  <dcterms:created xsi:type="dcterms:W3CDTF">1996-10-08T23:32:33Z</dcterms:created>
  <dcterms:modified xsi:type="dcterms:W3CDTF">2019-03-06T13:34:47Z</dcterms:modified>
  <cp:category/>
  <cp:version/>
  <cp:contentType/>
  <cp:contentStatus/>
</cp:coreProperties>
</file>